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0.9\ashiya\04 都市整備課\下水道係\有田\Dドライブから移行分（Ｈ24.11.14）\経営比較分析表\平成28年度\37芦屋町\公表用\"/>
    </mc:Choice>
  </mc:AlternateContent>
  <workbookProtection workbookPassword="8649" lockStructure="1"/>
  <bookViews>
    <workbookView xWindow="240" yWindow="60" windowWidth="14940" windowHeight="7875"/>
  </bookViews>
  <sheets>
    <sheet name="法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S6" i="5"/>
  <c r="AT8" i="4" s="1"/>
  <c r="R6" i="5"/>
  <c r="AL8" i="4" s="1"/>
  <c r="Q6" i="5"/>
  <c r="P6" i="5"/>
  <c r="W10" i="4" s="1"/>
  <c r="O6" i="5"/>
  <c r="P10" i="4" s="1"/>
  <c r="N6" i="5"/>
  <c r="M6" i="5"/>
  <c r="L6" i="5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BB8" i="4"/>
  <c r="W8" i="4"/>
  <c r="B8" i="4"/>
  <c r="D10" i="5" l="1"/>
  <c r="C10" i="5"/>
  <c r="E10" i="5"/>
  <c r="B10" i="5"/>
</calcChain>
</file>

<file path=xl/sharedStrings.xml><?xml version="1.0" encoding="utf-8"?>
<sst xmlns="http://schemas.openxmlformats.org/spreadsheetml/2006/main" count="220" uniqueCount="110">
  <si>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</si>
  <si>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</si>
  <si>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</si>
  <si>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</si>
  <si>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</si>
  <si>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</si>
  <si>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</si>
  <si>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</si>
  <si>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</si>
  <si>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</si>
  <si>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</si>
  <si>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</si>
  <si>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</si>
  <si>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</si>
  <si>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</si>
  <si>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</si>
  <si>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</si>
  <si>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</si>
  <si>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</si>
  <si>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</si>
  <si>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</si>
  <si>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</si>
  <si>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</si>
  <si>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</si>
  <si>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</si>
  <si>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</si>
  <si>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</si>
  <si>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</si>
  <si>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</si>
  <si>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</si>
  <si>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</si>
  <si>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</si>
  <si>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</si>
  <si>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</si>
  <si>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</si>
  <si>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</si>
  <si>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</si>
  <si>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</si>
  <si>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</si>
  <si>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</si>
  <si>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</si>
  <si>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※　平成23年度から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83" eb="85">
      <t>ヘイセイ</t>
    </rPh>
    <rPh sb="87" eb="89">
      <t>ネンド</t>
    </rPh>
    <rPh sb="90" eb="92">
      <t>ジギョウ</t>
    </rPh>
    <rPh sb="92" eb="93">
      <t>スウ</t>
    </rPh>
    <rPh sb="94" eb="95">
      <t>モト</t>
    </rPh>
    <rPh sb="96" eb="98">
      <t>ルイジ</t>
    </rPh>
    <rPh sb="98" eb="100">
      <t>ダンタイ</t>
    </rPh>
    <rPh sb="100" eb="102">
      <t>ヘイキン</t>
    </rPh>
    <rPh sb="102" eb="103">
      <t>アタイ</t>
    </rPh>
    <rPh sb="104" eb="106">
      <t>サンシュツ</t>
    </rPh>
    <phoneticPr fontId="4"/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</si>
  <si>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</si>
  <si>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</si>
  <si>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</si>
  <si>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</si>
  <si>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</si>
  <si>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</si>
  <si>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</si>
  <si>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</si>
  <si>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</si>
  <si>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</si>
  <si>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</si>
  <si>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</si>
  <si>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</si>
  <si>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</si>
  <si>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</si>
  <si>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</si>
  <si>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</si>
  <si>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</si>
  <si>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</si>
  <si>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</si>
  <si>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</si>
  <si>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</si>
  <si>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</si>
  <si>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</si>
  <si>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</si>
  <si>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</si>
  <si>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</si>
  <si>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</si>
  <si>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</si>
  <si>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</si>
  <si>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</si>
  <si>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</si>
  <si>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</si>
  <si>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</si>
  <si>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</si>
  <si>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</si>
  <si>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</si>
  <si>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</si>
  <si>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</si>
  <si>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</si>
  <si>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</si>
  <si>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</si>
  <si>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</si>
  <si>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</si>
  <si>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</si>
  <si>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</si>
  <si>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</si>
  <si>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</si>
  <si>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</si>
  <si>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</si>
  <si>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</si>
  <si>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</si>
  <si>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</si>
  <si>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</si>
  <si>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福岡県　芦屋町</t>
  </si>
  <si>
    <t>法適用</t>
  </si>
  <si>
    <t>下水道事業</t>
  </si>
  <si>
    <t>公共下水道</t>
  </si>
  <si>
    <t>Cc1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</si>
  <si>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</si>
  <si>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</si>
  <si>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</si>
  <si>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</si>
  <si>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</si>
  <si>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</si>
  <si>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芦屋町公共下水道事業は、昭和５７年に供用開始し、現在までに３０年以上経過している。また、面整備は概成しており、水洗化率も高い。近年は処理場・ポンプ場の改築更新事業を主に実施している。
　ここ５年間は、経常収支比率が１００％前後で推移しているが、供用開始後３０年以上経過しているため、現在までの欠損金の累積が大きく、類似団体と比較して10倍近くの大きい値を示している。
　企業債残高は、過去に繰上償還を行っていることもあり、残高が少なく良好な数値を示している。
　経費回収率及び汚水処理原価は平均値程度、施設利用率は供用開始当初に整備した施設について、高度経済成長による人口増計画としていたため、利用率が低くなっている。</t>
    <phoneticPr fontId="4"/>
  </si>
  <si>
    <t>　供用開始後３０年以上経過し、下水道施設は概成しているため、有形固定資産減価償却率は類似団体と比較して、高い値を示している。
　しかし、５０年以上経過している管渠が無いため、管渠老朽化率は０％となっている。
　管渠改善率については、劣化調査（ＴＶカメラ調査）結果に基づき老朽化管渠の更生・補修工事を行っている分の率が計上されている。</t>
    <phoneticPr fontId="4"/>
  </si>
  <si>
    <t>　今後は、累積欠損金の減少、経常収支比率及び経費回収率の向上を図り、経営改善を行うため、下水道使用料の改定及び一般会計からの繰入について、定期的に検討を行い、必要に応じて使用料改定等を実施する。
　なお、平成２８年５月に下水道使用料金を改定済である。
　また、今後は、事業効率化や経営の安定化へ向けて、抜本的な汚水処理方法の変更や広域化、他事業との連携も含めての検討を実施する。</t>
    <rPh sb="120" eb="121">
      <t>ズ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</si>
</sst>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1.74</c:v>
                </c:pt>
                <c:pt idx="1">
                  <c:v>1.1499999999999999</c:v>
                </c:pt>
                <c:pt idx="2">
                  <c:v>1.77</c:v>
                </c:pt>
                <c:pt idx="3">
                  <c:v>1.25</c:v>
                </c:pt>
                <c:pt idx="4">
                  <c:v>1.34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857584"/>
        <c:axId val="214857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0.24</c:v>
                </c:pt>
                <c:pt idx="2">
                  <c:v>0.15</c:v>
                </c:pt>
                <c:pt idx="3">
                  <c:v>0.11</c:v>
                </c:pt>
                <c:pt idx="4">
                  <c:v>0.09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857584"/>
        <c:axId val="214857976"/>
      </c:lineChart>
      <c:dateAx>
        <c:axId val="214857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4857976"/>
        <c:crosses val="autoZero"/>
        <c:auto val="1"/>
        <c:lblOffset val="100"/>
        <c:baseTimeUnit val="years"/>
      </c:dateAx>
      <c:valAx>
        <c:axId val="214857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857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43.3</c:v>
                </c:pt>
                <c:pt idx="1">
                  <c:v>45.36</c:v>
                </c:pt>
                <c:pt idx="2">
                  <c:v>44.54</c:v>
                </c:pt>
                <c:pt idx="3">
                  <c:v>45.33</c:v>
                </c:pt>
                <c:pt idx="4">
                  <c:v>44.22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136344"/>
        <c:axId val="217968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61.95</c:v>
                </c:pt>
                <c:pt idx="1">
                  <c:v>61.91</c:v>
                </c:pt>
                <c:pt idx="2">
                  <c:v>63.6</c:v>
                </c:pt>
                <c:pt idx="3">
                  <c:v>64.23</c:v>
                </c:pt>
                <c:pt idx="4">
                  <c:v>59.4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136344"/>
        <c:axId val="217968280"/>
      </c:lineChart>
      <c:dateAx>
        <c:axId val="218136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968280"/>
        <c:crosses val="autoZero"/>
        <c:auto val="1"/>
        <c:lblOffset val="100"/>
        <c:baseTimeUnit val="years"/>
      </c:dateAx>
      <c:valAx>
        <c:axId val="217968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136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98.74</c:v>
                </c:pt>
                <c:pt idx="1">
                  <c:v>98.84</c:v>
                </c:pt>
                <c:pt idx="2">
                  <c:v>99.01</c:v>
                </c:pt>
                <c:pt idx="3">
                  <c:v>99.03</c:v>
                </c:pt>
                <c:pt idx="4">
                  <c:v>99.14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969456"/>
        <c:axId val="217969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90.37</c:v>
                </c:pt>
                <c:pt idx="1">
                  <c:v>90.89</c:v>
                </c:pt>
                <c:pt idx="2">
                  <c:v>90.98</c:v>
                </c:pt>
                <c:pt idx="3">
                  <c:v>90.22</c:v>
                </c:pt>
                <c:pt idx="4">
                  <c:v>89.81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969456"/>
        <c:axId val="217969848"/>
      </c:lineChart>
      <c:dateAx>
        <c:axId val="217969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969848"/>
        <c:crosses val="autoZero"/>
        <c:auto val="1"/>
        <c:lblOffset val="100"/>
        <c:baseTimeUnit val="years"/>
      </c:dateAx>
      <c:valAx>
        <c:axId val="217969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969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107.67</c:v>
                </c:pt>
                <c:pt idx="1">
                  <c:v>98.91</c:v>
                </c:pt>
                <c:pt idx="2">
                  <c:v>96.93</c:v>
                </c:pt>
                <c:pt idx="3">
                  <c:v>101.02</c:v>
                </c:pt>
                <c:pt idx="4">
                  <c:v>96.46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128376"/>
        <c:axId val="217128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111.7</c:v>
                </c:pt>
                <c:pt idx="1">
                  <c:v>110.02</c:v>
                </c:pt>
                <c:pt idx="2">
                  <c:v>109.71</c:v>
                </c:pt>
                <c:pt idx="3">
                  <c:v>107.31</c:v>
                </c:pt>
                <c:pt idx="4">
                  <c:v>115.25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128376"/>
        <c:axId val="217128768"/>
      </c:lineChart>
      <c:dateAx>
        <c:axId val="217128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128768"/>
        <c:crosses val="autoZero"/>
        <c:auto val="1"/>
        <c:lblOffset val="100"/>
        <c:baseTimeUnit val="years"/>
      </c:dateAx>
      <c:valAx>
        <c:axId val="217128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128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23.03</c:v>
                </c:pt>
                <c:pt idx="1">
                  <c:v>24.02</c:v>
                </c:pt>
                <c:pt idx="2">
                  <c:v>25.1</c:v>
                </c:pt>
                <c:pt idx="3">
                  <c:v>52.14</c:v>
                </c:pt>
                <c:pt idx="4">
                  <c:v>53.22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129944"/>
        <c:axId val="217130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18.34</c:v>
                </c:pt>
                <c:pt idx="1">
                  <c:v>19.329999999999998</c:v>
                </c:pt>
                <c:pt idx="2">
                  <c:v>20.43</c:v>
                </c:pt>
                <c:pt idx="3">
                  <c:v>33.46</c:v>
                </c:pt>
                <c:pt idx="4">
                  <c:v>30.5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129944"/>
        <c:axId val="217130336"/>
      </c:lineChart>
      <c:dateAx>
        <c:axId val="217129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130336"/>
        <c:crosses val="autoZero"/>
        <c:auto val="1"/>
        <c:lblOffset val="100"/>
        <c:baseTimeUnit val="years"/>
      </c:dateAx>
      <c:valAx>
        <c:axId val="217130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129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133208"/>
        <c:axId val="218133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1.0900000000000001</c:v>
                </c:pt>
                <c:pt idx="1">
                  <c:v>1.48</c:v>
                </c:pt>
                <c:pt idx="2">
                  <c:v>1.73</c:v>
                </c:pt>
                <c:pt idx="3">
                  <c:v>3.12</c:v>
                </c:pt>
                <c:pt idx="4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133208"/>
        <c:axId val="218133600"/>
      </c:lineChart>
      <c:dateAx>
        <c:axId val="218133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133600"/>
        <c:crosses val="autoZero"/>
        <c:auto val="1"/>
        <c:lblOffset val="100"/>
        <c:baseTimeUnit val="years"/>
      </c:dateAx>
      <c:valAx>
        <c:axId val="218133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133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>
                  <c:v>546.57000000000005</c:v>
                </c:pt>
                <c:pt idx="1">
                  <c:v>544.79999999999995</c:v>
                </c:pt>
                <c:pt idx="2">
                  <c:v>549.61</c:v>
                </c:pt>
                <c:pt idx="3">
                  <c:v>252.48</c:v>
                </c:pt>
                <c:pt idx="4">
                  <c:v>275.43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134776"/>
        <c:axId val="218135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68.02</c:v>
                </c:pt>
                <c:pt idx="1">
                  <c:v>67.48</c:v>
                </c:pt>
                <c:pt idx="2">
                  <c:v>67.930000000000007</c:v>
                </c:pt>
                <c:pt idx="3">
                  <c:v>24.54</c:v>
                </c:pt>
                <c:pt idx="4">
                  <c:v>19.440000000000001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134776"/>
        <c:axId val="218135168"/>
      </c:lineChart>
      <c:dateAx>
        <c:axId val="218134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135168"/>
        <c:crosses val="autoZero"/>
        <c:auto val="1"/>
        <c:lblOffset val="100"/>
        <c:baseTimeUnit val="years"/>
      </c:dateAx>
      <c:valAx>
        <c:axId val="218135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134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436.82</c:v>
                </c:pt>
                <c:pt idx="1">
                  <c:v>687.9</c:v>
                </c:pt>
                <c:pt idx="2">
                  <c:v>533.80999999999995</c:v>
                </c:pt>
                <c:pt idx="3">
                  <c:v>147.75</c:v>
                </c:pt>
                <c:pt idx="4">
                  <c:v>197.75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03280"/>
        <c:axId val="218203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73.83</c:v>
                </c:pt>
                <c:pt idx="1">
                  <c:v>103.96</c:v>
                </c:pt>
                <c:pt idx="2">
                  <c:v>133.77000000000001</c:v>
                </c:pt>
                <c:pt idx="3">
                  <c:v>56.94</c:v>
                </c:pt>
                <c:pt idx="4">
                  <c:v>71.52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03280"/>
        <c:axId val="218203672"/>
      </c:lineChart>
      <c:dateAx>
        <c:axId val="218203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03672"/>
        <c:crosses val="autoZero"/>
        <c:auto val="1"/>
        <c:lblOffset val="100"/>
        <c:baseTimeUnit val="years"/>
      </c:dateAx>
      <c:valAx>
        <c:axId val="218203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03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207.92</c:v>
                </c:pt>
                <c:pt idx="1">
                  <c:v>255.72</c:v>
                </c:pt>
                <c:pt idx="2">
                  <c:v>258.18</c:v>
                </c:pt>
                <c:pt idx="3">
                  <c:v>242.15</c:v>
                </c:pt>
                <c:pt idx="4">
                  <c:v>119.85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52400"/>
        <c:axId val="218252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793.1</c:v>
                </c:pt>
                <c:pt idx="1">
                  <c:v>759.86</c:v>
                </c:pt>
                <c:pt idx="2">
                  <c:v>739.53</c:v>
                </c:pt>
                <c:pt idx="3">
                  <c:v>721.06</c:v>
                </c:pt>
                <c:pt idx="4">
                  <c:v>862.87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52400"/>
        <c:axId val="218252792"/>
      </c:lineChart>
      <c:dateAx>
        <c:axId val="218252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52792"/>
        <c:crosses val="autoZero"/>
        <c:auto val="1"/>
        <c:lblOffset val="100"/>
        <c:baseTimeUnit val="years"/>
      </c:dateAx>
      <c:valAx>
        <c:axId val="218252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52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111.61</c:v>
                </c:pt>
                <c:pt idx="1">
                  <c:v>97.21</c:v>
                </c:pt>
                <c:pt idx="2">
                  <c:v>94.56</c:v>
                </c:pt>
                <c:pt idx="3">
                  <c:v>105.3</c:v>
                </c:pt>
                <c:pt idx="4">
                  <c:v>99.02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02888"/>
        <c:axId val="218253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85.47</c:v>
                </c:pt>
                <c:pt idx="1">
                  <c:v>85.6</c:v>
                </c:pt>
                <c:pt idx="2">
                  <c:v>84.05</c:v>
                </c:pt>
                <c:pt idx="3">
                  <c:v>84.86</c:v>
                </c:pt>
                <c:pt idx="4">
                  <c:v>85.39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02888"/>
        <c:axId val="218253968"/>
      </c:lineChart>
      <c:dateAx>
        <c:axId val="218202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53968"/>
        <c:crosses val="autoZero"/>
        <c:auto val="1"/>
        <c:lblOffset val="100"/>
        <c:baseTimeUnit val="years"/>
      </c:dateAx>
      <c:valAx>
        <c:axId val="218253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02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183.25</c:v>
                </c:pt>
                <c:pt idx="1">
                  <c:v>211.79</c:v>
                </c:pt>
                <c:pt idx="2">
                  <c:v>219</c:v>
                </c:pt>
                <c:pt idx="3">
                  <c:v>197.1</c:v>
                </c:pt>
                <c:pt idx="4">
                  <c:v>202.34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02496"/>
        <c:axId val="218202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184.8</c:v>
                </c:pt>
                <c:pt idx="1">
                  <c:v>185.04</c:v>
                </c:pt>
                <c:pt idx="2">
                  <c:v>190.12</c:v>
                </c:pt>
                <c:pt idx="3">
                  <c:v>188.14</c:v>
                </c:pt>
                <c:pt idx="4">
                  <c:v>188.79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02496"/>
        <c:axId val="218202104"/>
      </c:lineChart>
      <c:dateAx>
        <c:axId val="218202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02104"/>
        <c:crosses val="autoZero"/>
        <c:auto val="1"/>
        <c:lblOffset val="100"/>
        <c:baseTimeUnit val="years"/>
      </c:dateAx>
      <c:valAx>
        <c:axId val="218202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02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6AC4B88-3192-4615-AEF1-688FD600B4B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【108.23】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49887DF-759A-4853-BD07-EDACFC23EC7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【4.45】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1400753-5BBD-4A34-A4BD-DD1FAD8635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【57.41】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22C7805-F34A-4A16-88B9-25989004257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【763.62】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DD52B08-049D-4F3F-9C7B-3895AB23BA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5CAA96B-1D78-4CBF-9F2F-4CB28931145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5039F6-8C6B-47BA-AD52-30D7266FDE9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【139.70】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010D295-24A3-4C3D-BD9A-E1301BC05C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【98.53】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E719AD0-3BFB-404E-BF6E-B64BB3D7290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【36.85】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B4B7D35-4287-4A8F-BD84-AC12A074069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CAC7F95-19C4-4068-B3EE-948FD252D0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C1" zoomScale="55" zoomScaleNormal="55" workbookViewId="0">
      <selection activeCell="CD69" sqref="CD69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福岡県　芦屋町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公共下水道</v>
      </c>
      <c r="Q8" s="70"/>
      <c r="R8" s="70"/>
      <c r="S8" s="70"/>
      <c r="T8" s="70"/>
      <c r="U8" s="70"/>
      <c r="V8" s="70"/>
      <c r="W8" s="70" t="str">
        <f>データ!L6</f>
        <v>Cc1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14429</v>
      </c>
      <c r="AM8" s="64"/>
      <c r="AN8" s="64"/>
      <c r="AO8" s="64"/>
      <c r="AP8" s="64"/>
      <c r="AQ8" s="64"/>
      <c r="AR8" s="64"/>
      <c r="AS8" s="64"/>
      <c r="AT8" s="63">
        <f>データ!S6</f>
        <v>11.6</v>
      </c>
      <c r="AU8" s="63"/>
      <c r="AV8" s="63"/>
      <c r="AW8" s="63"/>
      <c r="AX8" s="63"/>
      <c r="AY8" s="63"/>
      <c r="AZ8" s="63"/>
      <c r="BA8" s="63"/>
      <c r="BB8" s="63">
        <f>データ!T6</f>
        <v>1243.8800000000001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>
        <f>データ!N6</f>
        <v>84.54</v>
      </c>
      <c r="J10" s="63"/>
      <c r="K10" s="63"/>
      <c r="L10" s="63"/>
      <c r="M10" s="63"/>
      <c r="N10" s="63"/>
      <c r="O10" s="63"/>
      <c r="P10" s="63">
        <f>データ!O6</f>
        <v>99.16</v>
      </c>
      <c r="Q10" s="63"/>
      <c r="R10" s="63"/>
      <c r="S10" s="63"/>
      <c r="T10" s="63"/>
      <c r="U10" s="63"/>
      <c r="V10" s="63"/>
      <c r="W10" s="63">
        <f>データ!P6</f>
        <v>87.05</v>
      </c>
      <c r="X10" s="63"/>
      <c r="Y10" s="63"/>
      <c r="Z10" s="63"/>
      <c r="AA10" s="63"/>
      <c r="AB10" s="63"/>
      <c r="AC10" s="63"/>
      <c r="AD10" s="64">
        <f>データ!Q6</f>
        <v>3130</v>
      </c>
      <c r="AE10" s="64"/>
      <c r="AF10" s="64"/>
      <c r="AG10" s="64"/>
      <c r="AH10" s="64"/>
      <c r="AI10" s="64"/>
      <c r="AJ10" s="64"/>
      <c r="AK10" s="2"/>
      <c r="AL10" s="64">
        <f>データ!U6</f>
        <v>14201</v>
      </c>
      <c r="AM10" s="64"/>
      <c r="AN10" s="64"/>
      <c r="AO10" s="64"/>
      <c r="AP10" s="64"/>
      <c r="AQ10" s="64"/>
      <c r="AR10" s="64"/>
      <c r="AS10" s="64"/>
      <c r="AT10" s="63">
        <f>データ!V6</f>
        <v>5.12</v>
      </c>
      <c r="AU10" s="63"/>
      <c r="AV10" s="63"/>
      <c r="AW10" s="63"/>
      <c r="AX10" s="63"/>
      <c r="AY10" s="63"/>
      <c r="AZ10" s="63"/>
      <c r="BA10" s="63"/>
      <c r="BB10" s="63">
        <f>データ!W6</f>
        <v>2773.63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107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108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109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Q10"/>
  <sheetViews>
    <sheetView showGridLines="0" workbookViewId="0"/>
  </sheetViews>
  <sheetFormatPr defaultRowHeight="13.5"/>
  <cols>
    <col min="2" max="143" width="11.875" customWidth="1"/>
  </cols>
  <sheetData>
    <row r="1" spans="1:147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7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7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7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7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7" s="34" customFormat="1">
      <c r="A6" s="26" t="s">
        <v>95</v>
      </c>
      <c r="B6" s="31">
        <f>B7</f>
        <v>2015</v>
      </c>
      <c r="C6" s="31">
        <f t="shared" ref="C6:W6" si="3">C7</f>
        <v>403814</v>
      </c>
      <c r="D6" s="31">
        <f t="shared" si="3"/>
        <v>46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福岡県　芦屋町</v>
      </c>
      <c r="I6" s="31" t="str">
        <f t="shared" si="3"/>
        <v>法適用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Cc1</v>
      </c>
      <c r="M6" s="32" t="str">
        <f t="shared" si="3"/>
        <v>-</v>
      </c>
      <c r="N6" s="32">
        <f t="shared" si="3"/>
        <v>84.54</v>
      </c>
      <c r="O6" s="32">
        <f t="shared" si="3"/>
        <v>99.16</v>
      </c>
      <c r="P6" s="32">
        <f t="shared" si="3"/>
        <v>87.05</v>
      </c>
      <c r="Q6" s="32">
        <f t="shared" si="3"/>
        <v>3130</v>
      </c>
      <c r="R6" s="32">
        <f t="shared" si="3"/>
        <v>14429</v>
      </c>
      <c r="S6" s="32">
        <f t="shared" si="3"/>
        <v>11.6</v>
      </c>
      <c r="T6" s="32">
        <f t="shared" si="3"/>
        <v>1243.8800000000001</v>
      </c>
      <c r="U6" s="32">
        <f t="shared" si="3"/>
        <v>14201</v>
      </c>
      <c r="V6" s="32">
        <f t="shared" si="3"/>
        <v>5.12</v>
      </c>
      <c r="W6" s="32">
        <f t="shared" si="3"/>
        <v>2773.63</v>
      </c>
      <c r="X6" s="33">
        <f>IF(X7="",NA(),X7)</f>
        <v>107.67</v>
      </c>
      <c r="Y6" s="33">
        <f t="shared" ref="Y6:AG6" si="4">IF(Y7="",NA(),Y7)</f>
        <v>98.91</v>
      </c>
      <c r="Z6" s="33">
        <f t="shared" si="4"/>
        <v>96.93</v>
      </c>
      <c r="AA6" s="33">
        <f t="shared" si="4"/>
        <v>101.02</v>
      </c>
      <c r="AB6" s="33">
        <f t="shared" si="4"/>
        <v>96.46</v>
      </c>
      <c r="AC6" s="33">
        <f t="shared" si="4"/>
        <v>111.7</v>
      </c>
      <c r="AD6" s="33">
        <f t="shared" si="4"/>
        <v>110.02</v>
      </c>
      <c r="AE6" s="33">
        <f t="shared" si="4"/>
        <v>109.71</v>
      </c>
      <c r="AF6" s="33">
        <f t="shared" si="4"/>
        <v>107.31</v>
      </c>
      <c r="AG6" s="33">
        <f t="shared" si="4"/>
        <v>115.25</v>
      </c>
      <c r="AH6" s="32" t="str">
        <f>IF(AH7="","",IF(AH7="-","【-】","【"&amp;SUBSTITUTE(TEXT(AH7,"#,##0.00"),"-","△")&amp;"】"))</f>
        <v>【108.23】</v>
      </c>
      <c r="AI6" s="33">
        <f>IF(AI7="",NA(),AI7)</f>
        <v>546.57000000000005</v>
      </c>
      <c r="AJ6" s="33">
        <f t="shared" ref="AJ6:AR6" si="5">IF(AJ7="",NA(),AJ7)</f>
        <v>544.79999999999995</v>
      </c>
      <c r="AK6" s="33">
        <f t="shared" si="5"/>
        <v>549.61</v>
      </c>
      <c r="AL6" s="33">
        <f t="shared" si="5"/>
        <v>252.48</v>
      </c>
      <c r="AM6" s="33">
        <f t="shared" si="5"/>
        <v>275.43</v>
      </c>
      <c r="AN6" s="33">
        <f t="shared" si="5"/>
        <v>68.02</v>
      </c>
      <c r="AO6" s="33">
        <f t="shared" si="5"/>
        <v>67.48</v>
      </c>
      <c r="AP6" s="33">
        <f t="shared" si="5"/>
        <v>67.930000000000007</v>
      </c>
      <c r="AQ6" s="33">
        <f t="shared" si="5"/>
        <v>24.54</v>
      </c>
      <c r="AR6" s="33">
        <f t="shared" si="5"/>
        <v>19.440000000000001</v>
      </c>
      <c r="AS6" s="32" t="str">
        <f>IF(AS7="","",IF(AS7="-","【-】","【"&amp;SUBSTITUTE(TEXT(AS7,"#,##0.00"),"-","△")&amp;"】"))</f>
        <v>【4.45】</v>
      </c>
      <c r="AT6" s="33">
        <f>IF(AT7="",NA(),AT7)</f>
        <v>436.82</v>
      </c>
      <c r="AU6" s="33">
        <f t="shared" ref="AU6:BC6" si="6">IF(AU7="",NA(),AU7)</f>
        <v>687.9</v>
      </c>
      <c r="AV6" s="33">
        <f t="shared" si="6"/>
        <v>533.80999999999995</v>
      </c>
      <c r="AW6" s="33">
        <f t="shared" si="6"/>
        <v>147.75</v>
      </c>
      <c r="AX6" s="33">
        <f t="shared" si="6"/>
        <v>197.75</v>
      </c>
      <c r="AY6" s="33">
        <f t="shared" si="6"/>
        <v>73.83</v>
      </c>
      <c r="AZ6" s="33">
        <f t="shared" si="6"/>
        <v>103.96</v>
      </c>
      <c r="BA6" s="33">
        <f t="shared" si="6"/>
        <v>133.77000000000001</v>
      </c>
      <c r="BB6" s="33">
        <f t="shared" si="6"/>
        <v>56.94</v>
      </c>
      <c r="BC6" s="33">
        <f t="shared" si="6"/>
        <v>71.52</v>
      </c>
      <c r="BD6" s="32" t="str">
        <f>IF(BD7="","",IF(BD7="-","【-】","【"&amp;SUBSTITUTE(TEXT(BD7,"#,##0.00"),"-","△")&amp;"】"))</f>
        <v>【57.41】</v>
      </c>
      <c r="BE6" s="33">
        <f>IF(BE7="",NA(),BE7)</f>
        <v>207.92</v>
      </c>
      <c r="BF6" s="33">
        <f t="shared" ref="BF6:BN6" si="7">IF(BF7="",NA(),BF7)</f>
        <v>255.72</v>
      </c>
      <c r="BG6" s="33">
        <f t="shared" si="7"/>
        <v>258.18</v>
      </c>
      <c r="BH6" s="33">
        <f t="shared" si="7"/>
        <v>242.15</v>
      </c>
      <c r="BI6" s="33">
        <f t="shared" si="7"/>
        <v>119.85</v>
      </c>
      <c r="BJ6" s="33">
        <f t="shared" si="7"/>
        <v>793.1</v>
      </c>
      <c r="BK6" s="33">
        <f t="shared" si="7"/>
        <v>759.86</v>
      </c>
      <c r="BL6" s="33">
        <f t="shared" si="7"/>
        <v>739.53</v>
      </c>
      <c r="BM6" s="33">
        <f t="shared" si="7"/>
        <v>721.06</v>
      </c>
      <c r="BN6" s="33">
        <f t="shared" si="7"/>
        <v>862.87</v>
      </c>
      <c r="BO6" s="32" t="str">
        <f>IF(BO7="","",IF(BO7="-","【-】","【"&amp;SUBSTITUTE(TEXT(BO7,"#,##0.00"),"-","△")&amp;"】"))</f>
        <v>【763.62】</v>
      </c>
      <c r="BP6" s="33">
        <f>IF(BP7="",NA(),BP7)</f>
        <v>111.61</v>
      </c>
      <c r="BQ6" s="33">
        <f t="shared" ref="BQ6:BY6" si="8">IF(BQ7="",NA(),BQ7)</f>
        <v>97.21</v>
      </c>
      <c r="BR6" s="33">
        <f t="shared" si="8"/>
        <v>94.56</v>
      </c>
      <c r="BS6" s="33">
        <f t="shared" si="8"/>
        <v>105.3</v>
      </c>
      <c r="BT6" s="33">
        <f t="shared" si="8"/>
        <v>99.02</v>
      </c>
      <c r="BU6" s="33">
        <f t="shared" si="8"/>
        <v>85.47</v>
      </c>
      <c r="BV6" s="33">
        <f t="shared" si="8"/>
        <v>85.6</v>
      </c>
      <c r="BW6" s="33">
        <f t="shared" si="8"/>
        <v>84.05</v>
      </c>
      <c r="BX6" s="33">
        <f t="shared" si="8"/>
        <v>84.86</v>
      </c>
      <c r="BY6" s="33">
        <f t="shared" si="8"/>
        <v>85.39</v>
      </c>
      <c r="BZ6" s="32" t="str">
        <f>IF(BZ7="","",IF(BZ7="-","【-】","【"&amp;SUBSTITUTE(TEXT(BZ7,"#,##0.00"),"-","△")&amp;"】"))</f>
        <v>【98.53】</v>
      </c>
      <c r="CA6" s="33">
        <f>IF(CA7="",NA(),CA7)</f>
        <v>183.25</v>
      </c>
      <c r="CB6" s="33">
        <f t="shared" ref="CB6:CJ6" si="9">IF(CB7="",NA(),CB7)</f>
        <v>211.79</v>
      </c>
      <c r="CC6" s="33">
        <f t="shared" si="9"/>
        <v>219</v>
      </c>
      <c r="CD6" s="33">
        <f t="shared" si="9"/>
        <v>197.1</v>
      </c>
      <c r="CE6" s="33">
        <f t="shared" si="9"/>
        <v>202.34</v>
      </c>
      <c r="CF6" s="33">
        <f t="shared" si="9"/>
        <v>184.8</v>
      </c>
      <c r="CG6" s="33">
        <f t="shared" si="9"/>
        <v>185.04</v>
      </c>
      <c r="CH6" s="33">
        <f t="shared" si="9"/>
        <v>190.12</v>
      </c>
      <c r="CI6" s="33">
        <f t="shared" si="9"/>
        <v>188.14</v>
      </c>
      <c r="CJ6" s="33">
        <f t="shared" si="9"/>
        <v>188.79</v>
      </c>
      <c r="CK6" s="32" t="str">
        <f>IF(CK7="","",IF(CK7="-","【-】","【"&amp;SUBSTITUTE(TEXT(CK7,"#,##0.00"),"-","△")&amp;"】"))</f>
        <v>【139.70】</v>
      </c>
      <c r="CL6" s="33">
        <f>IF(CL7="",NA(),CL7)</f>
        <v>43.3</v>
      </c>
      <c r="CM6" s="33">
        <f t="shared" ref="CM6:CU6" si="10">IF(CM7="",NA(),CM7)</f>
        <v>45.36</v>
      </c>
      <c r="CN6" s="33">
        <f t="shared" si="10"/>
        <v>44.54</v>
      </c>
      <c r="CO6" s="33">
        <f t="shared" si="10"/>
        <v>45.33</v>
      </c>
      <c r="CP6" s="33">
        <f t="shared" si="10"/>
        <v>44.22</v>
      </c>
      <c r="CQ6" s="33">
        <f t="shared" si="10"/>
        <v>61.95</v>
      </c>
      <c r="CR6" s="33">
        <f t="shared" si="10"/>
        <v>61.91</v>
      </c>
      <c r="CS6" s="33">
        <f t="shared" si="10"/>
        <v>63.6</v>
      </c>
      <c r="CT6" s="33">
        <f t="shared" si="10"/>
        <v>64.23</v>
      </c>
      <c r="CU6" s="33">
        <f t="shared" si="10"/>
        <v>59.4</v>
      </c>
      <c r="CV6" s="32" t="str">
        <f>IF(CV7="","",IF(CV7="-","【-】","【"&amp;SUBSTITUTE(TEXT(CV7,"#,##0.00"),"-","△")&amp;"】"))</f>
        <v>【60.01】</v>
      </c>
      <c r="CW6" s="33">
        <f>IF(CW7="",NA(),CW7)</f>
        <v>98.74</v>
      </c>
      <c r="CX6" s="33">
        <f t="shared" ref="CX6:DF6" si="11">IF(CX7="",NA(),CX7)</f>
        <v>98.84</v>
      </c>
      <c r="CY6" s="33">
        <f t="shared" si="11"/>
        <v>99.01</v>
      </c>
      <c r="CZ6" s="33">
        <f t="shared" si="11"/>
        <v>99.03</v>
      </c>
      <c r="DA6" s="33">
        <f t="shared" si="11"/>
        <v>99.14</v>
      </c>
      <c r="DB6" s="33">
        <f t="shared" si="11"/>
        <v>90.37</v>
      </c>
      <c r="DC6" s="33">
        <f t="shared" si="11"/>
        <v>90.89</v>
      </c>
      <c r="DD6" s="33">
        <f t="shared" si="11"/>
        <v>90.98</v>
      </c>
      <c r="DE6" s="33">
        <f t="shared" si="11"/>
        <v>90.22</v>
      </c>
      <c r="DF6" s="33">
        <f t="shared" si="11"/>
        <v>89.81</v>
      </c>
      <c r="DG6" s="32" t="str">
        <f>IF(DG7="","",IF(DG7="-","【-】","【"&amp;SUBSTITUTE(TEXT(DG7,"#,##0.00"),"-","△")&amp;"】"))</f>
        <v>【94.73】</v>
      </c>
      <c r="DH6" s="33">
        <f>IF(DH7="",NA(),DH7)</f>
        <v>23.03</v>
      </c>
      <c r="DI6" s="33">
        <f t="shared" ref="DI6:DQ6" si="12">IF(DI7="",NA(),DI7)</f>
        <v>24.02</v>
      </c>
      <c r="DJ6" s="33">
        <f t="shared" si="12"/>
        <v>25.1</v>
      </c>
      <c r="DK6" s="33">
        <f t="shared" si="12"/>
        <v>52.14</v>
      </c>
      <c r="DL6" s="33">
        <f t="shared" si="12"/>
        <v>53.22</v>
      </c>
      <c r="DM6" s="33">
        <f t="shared" si="12"/>
        <v>18.34</v>
      </c>
      <c r="DN6" s="33">
        <f t="shared" si="12"/>
        <v>19.329999999999998</v>
      </c>
      <c r="DO6" s="33">
        <f t="shared" si="12"/>
        <v>20.43</v>
      </c>
      <c r="DP6" s="33">
        <f t="shared" si="12"/>
        <v>33.46</v>
      </c>
      <c r="DQ6" s="33">
        <f t="shared" si="12"/>
        <v>30.5</v>
      </c>
      <c r="DR6" s="32" t="str">
        <f>IF(DR7="","",IF(DR7="-","【-】","【"&amp;SUBSTITUTE(TEXT(DR7,"#,##0.00"),"-","△")&amp;"】"))</f>
        <v>【36.85】</v>
      </c>
      <c r="DS6" s="32">
        <f>IF(DS7="",NA(),DS7)</f>
        <v>0</v>
      </c>
      <c r="DT6" s="32">
        <f t="shared" ref="DT6:EB6" si="13">IF(DT7="",NA(),DT7)</f>
        <v>0</v>
      </c>
      <c r="DU6" s="32">
        <f t="shared" si="13"/>
        <v>0</v>
      </c>
      <c r="DV6" s="32">
        <f t="shared" si="13"/>
        <v>0</v>
      </c>
      <c r="DW6" s="32">
        <f t="shared" si="13"/>
        <v>0</v>
      </c>
      <c r="DX6" s="33">
        <f t="shared" si="13"/>
        <v>1.0900000000000001</v>
      </c>
      <c r="DY6" s="33">
        <f t="shared" si="13"/>
        <v>1.48</v>
      </c>
      <c r="DZ6" s="33">
        <f t="shared" si="13"/>
        <v>1.73</v>
      </c>
      <c r="EA6" s="33">
        <f t="shared" si="13"/>
        <v>3.12</v>
      </c>
      <c r="EB6" s="33">
        <f t="shared" si="13"/>
        <v>3</v>
      </c>
      <c r="EC6" s="32" t="str">
        <f>IF(EC7="","",IF(EC7="-","【-】","【"&amp;SUBSTITUTE(TEXT(EC7,"#,##0.00"),"-","△")&amp;"】"))</f>
        <v>【4.56】</v>
      </c>
      <c r="ED6" s="33">
        <f>IF(ED7="",NA(),ED7)</f>
        <v>1.74</v>
      </c>
      <c r="EE6" s="33">
        <f t="shared" ref="EE6:EM6" si="14">IF(EE7="",NA(),EE7)</f>
        <v>1.1499999999999999</v>
      </c>
      <c r="EF6" s="33">
        <f t="shared" si="14"/>
        <v>1.77</v>
      </c>
      <c r="EG6" s="33">
        <f t="shared" si="14"/>
        <v>1.25</v>
      </c>
      <c r="EH6" s="33">
        <f t="shared" si="14"/>
        <v>1.34</v>
      </c>
      <c r="EI6" s="33">
        <f t="shared" si="14"/>
        <v>0.05</v>
      </c>
      <c r="EJ6" s="33">
        <f t="shared" si="14"/>
        <v>0.24</v>
      </c>
      <c r="EK6" s="33">
        <f t="shared" si="14"/>
        <v>0.15</v>
      </c>
      <c r="EL6" s="33">
        <f t="shared" si="14"/>
        <v>0.11</v>
      </c>
      <c r="EM6" s="33">
        <f t="shared" si="14"/>
        <v>0.09</v>
      </c>
      <c r="EN6" s="32" t="str">
        <f>IF(EN7="","",IF(EN7="-","【-】","【"&amp;SUBSTITUTE(TEXT(EN7,"#,##0.00"),"-","△")&amp;"】"))</f>
        <v>【0.23】</v>
      </c>
    </row>
    <row r="7" spans="1:147" s="34" customFormat="1">
      <c r="A7" s="26"/>
      <c r="B7" s="35">
        <v>2015</v>
      </c>
      <c r="C7" s="35">
        <v>403814</v>
      </c>
      <c r="D7" s="35">
        <v>46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>
        <v>84.54</v>
      </c>
      <c r="O7" s="36">
        <v>99.16</v>
      </c>
      <c r="P7" s="36">
        <v>87.05</v>
      </c>
      <c r="Q7" s="36">
        <v>3130</v>
      </c>
      <c r="R7" s="36">
        <v>14429</v>
      </c>
      <c r="S7" s="36">
        <v>11.6</v>
      </c>
      <c r="T7" s="36">
        <v>1243.8800000000001</v>
      </c>
      <c r="U7" s="36">
        <v>14201</v>
      </c>
      <c r="V7" s="36">
        <v>5.12</v>
      </c>
      <c r="W7" s="36">
        <v>2773.63</v>
      </c>
      <c r="X7" s="36">
        <v>107.67</v>
      </c>
      <c r="Y7" s="36">
        <v>98.91</v>
      </c>
      <c r="Z7" s="36">
        <v>96.93</v>
      </c>
      <c r="AA7" s="36">
        <v>101.02</v>
      </c>
      <c r="AB7" s="36">
        <v>96.46</v>
      </c>
      <c r="AC7" s="36">
        <v>111.7</v>
      </c>
      <c r="AD7" s="36">
        <v>110.02</v>
      </c>
      <c r="AE7" s="36">
        <v>109.71</v>
      </c>
      <c r="AF7" s="36">
        <v>107.31</v>
      </c>
      <c r="AG7" s="36">
        <v>115.25</v>
      </c>
      <c r="AH7" s="36">
        <v>108.23</v>
      </c>
      <c r="AI7" s="36">
        <v>546.57000000000005</v>
      </c>
      <c r="AJ7" s="36">
        <v>544.79999999999995</v>
      </c>
      <c r="AK7" s="36">
        <v>549.61</v>
      </c>
      <c r="AL7" s="36">
        <v>252.48</v>
      </c>
      <c r="AM7" s="36">
        <v>275.43</v>
      </c>
      <c r="AN7" s="36">
        <v>68.02</v>
      </c>
      <c r="AO7" s="36">
        <v>67.48</v>
      </c>
      <c r="AP7" s="36">
        <v>67.930000000000007</v>
      </c>
      <c r="AQ7" s="36">
        <v>24.54</v>
      </c>
      <c r="AR7" s="36">
        <v>19.440000000000001</v>
      </c>
      <c r="AS7" s="36">
        <v>4.45</v>
      </c>
      <c r="AT7" s="36">
        <v>436.82</v>
      </c>
      <c r="AU7" s="36">
        <v>687.9</v>
      </c>
      <c r="AV7" s="36">
        <v>533.80999999999995</v>
      </c>
      <c r="AW7" s="36">
        <v>147.75</v>
      </c>
      <c r="AX7" s="36">
        <v>197.75</v>
      </c>
      <c r="AY7" s="36">
        <v>73.83</v>
      </c>
      <c r="AZ7" s="36">
        <v>103.96</v>
      </c>
      <c r="BA7" s="36">
        <v>133.77000000000001</v>
      </c>
      <c r="BB7" s="36">
        <v>56.94</v>
      </c>
      <c r="BC7" s="36">
        <v>71.52</v>
      </c>
      <c r="BD7" s="36">
        <v>57.41</v>
      </c>
      <c r="BE7" s="36">
        <v>207.92</v>
      </c>
      <c r="BF7" s="36">
        <v>255.72</v>
      </c>
      <c r="BG7" s="36">
        <v>258.18</v>
      </c>
      <c r="BH7" s="36">
        <v>242.15</v>
      </c>
      <c r="BI7" s="36">
        <v>119.85</v>
      </c>
      <c r="BJ7" s="36">
        <v>793.1</v>
      </c>
      <c r="BK7" s="36">
        <v>759.86</v>
      </c>
      <c r="BL7" s="36">
        <v>739.53</v>
      </c>
      <c r="BM7" s="36">
        <v>721.06</v>
      </c>
      <c r="BN7" s="36">
        <v>862.87</v>
      </c>
      <c r="BO7" s="36">
        <v>763.62</v>
      </c>
      <c r="BP7" s="36">
        <v>111.61</v>
      </c>
      <c r="BQ7" s="36">
        <v>97.21</v>
      </c>
      <c r="BR7" s="36">
        <v>94.56</v>
      </c>
      <c r="BS7" s="36">
        <v>105.3</v>
      </c>
      <c r="BT7" s="36">
        <v>99.02</v>
      </c>
      <c r="BU7" s="36">
        <v>85.47</v>
      </c>
      <c r="BV7" s="36">
        <v>85.6</v>
      </c>
      <c r="BW7" s="36">
        <v>84.05</v>
      </c>
      <c r="BX7" s="36">
        <v>84.86</v>
      </c>
      <c r="BY7" s="36">
        <v>85.39</v>
      </c>
      <c r="BZ7" s="36">
        <v>98.53</v>
      </c>
      <c r="CA7" s="36">
        <v>183.25</v>
      </c>
      <c r="CB7" s="36">
        <v>211.79</v>
      </c>
      <c r="CC7" s="36">
        <v>219</v>
      </c>
      <c r="CD7" s="36">
        <v>197.1</v>
      </c>
      <c r="CE7" s="36">
        <v>202.34</v>
      </c>
      <c r="CF7" s="36">
        <v>184.8</v>
      </c>
      <c r="CG7" s="36">
        <v>185.04</v>
      </c>
      <c r="CH7" s="36">
        <v>190.12</v>
      </c>
      <c r="CI7" s="36">
        <v>188.14</v>
      </c>
      <c r="CJ7" s="36">
        <v>188.79</v>
      </c>
      <c r="CK7" s="36">
        <v>139.69999999999999</v>
      </c>
      <c r="CL7" s="36">
        <v>43.3</v>
      </c>
      <c r="CM7" s="36">
        <v>45.36</v>
      </c>
      <c r="CN7" s="36">
        <v>44.54</v>
      </c>
      <c r="CO7" s="36">
        <v>45.33</v>
      </c>
      <c r="CP7" s="36">
        <v>44.22</v>
      </c>
      <c r="CQ7" s="36">
        <v>61.95</v>
      </c>
      <c r="CR7" s="36">
        <v>61.91</v>
      </c>
      <c r="CS7" s="36">
        <v>63.6</v>
      </c>
      <c r="CT7" s="36">
        <v>64.23</v>
      </c>
      <c r="CU7" s="36">
        <v>59.4</v>
      </c>
      <c r="CV7" s="36">
        <v>60.01</v>
      </c>
      <c r="CW7" s="36">
        <v>98.74</v>
      </c>
      <c r="CX7" s="36">
        <v>98.84</v>
      </c>
      <c r="CY7" s="36">
        <v>99.01</v>
      </c>
      <c r="CZ7" s="36">
        <v>99.03</v>
      </c>
      <c r="DA7" s="36">
        <v>99.14</v>
      </c>
      <c r="DB7" s="36">
        <v>90.37</v>
      </c>
      <c r="DC7" s="36">
        <v>90.89</v>
      </c>
      <c r="DD7" s="36">
        <v>90.98</v>
      </c>
      <c r="DE7" s="36">
        <v>90.22</v>
      </c>
      <c r="DF7" s="36">
        <v>89.81</v>
      </c>
      <c r="DG7" s="36">
        <v>94.73</v>
      </c>
      <c r="DH7" s="36">
        <v>23.03</v>
      </c>
      <c r="DI7" s="36">
        <v>24.02</v>
      </c>
      <c r="DJ7" s="36">
        <v>25.1</v>
      </c>
      <c r="DK7" s="36">
        <v>52.14</v>
      </c>
      <c r="DL7" s="36">
        <v>53.22</v>
      </c>
      <c r="DM7" s="36">
        <v>18.34</v>
      </c>
      <c r="DN7" s="36">
        <v>19.329999999999998</v>
      </c>
      <c r="DO7" s="36">
        <v>20.43</v>
      </c>
      <c r="DP7" s="36">
        <v>33.46</v>
      </c>
      <c r="DQ7" s="36">
        <v>30.5</v>
      </c>
      <c r="DR7" s="36">
        <v>36.85</v>
      </c>
      <c r="DS7" s="36">
        <v>0</v>
      </c>
      <c r="DT7" s="36">
        <v>0</v>
      </c>
      <c r="DU7" s="36">
        <v>0</v>
      </c>
      <c r="DV7" s="36">
        <v>0</v>
      </c>
      <c r="DW7" s="36">
        <v>0</v>
      </c>
      <c r="DX7" s="36">
        <v>1.0900000000000001</v>
      </c>
      <c r="DY7" s="36">
        <v>1.48</v>
      </c>
      <c r="DZ7" s="36">
        <v>1.73</v>
      </c>
      <c r="EA7" s="36">
        <v>3.12</v>
      </c>
      <c r="EB7" s="36">
        <v>3</v>
      </c>
      <c r="EC7" s="36">
        <v>4.5599999999999996</v>
      </c>
      <c r="ED7" s="36">
        <v>1.74</v>
      </c>
      <c r="EE7" s="36">
        <v>1.1499999999999999</v>
      </c>
      <c r="EF7" s="36">
        <v>1.77</v>
      </c>
      <c r="EG7" s="36">
        <v>1.25</v>
      </c>
      <c r="EH7" s="36">
        <v>1.34</v>
      </c>
      <c r="EI7" s="36">
        <v>0.05</v>
      </c>
      <c r="EJ7" s="36">
        <v>0.24</v>
      </c>
      <c r="EK7" s="36">
        <v>0.15</v>
      </c>
      <c r="EL7" s="36">
        <v>0.11</v>
      </c>
      <c r="EM7" s="36">
        <v>0.09</v>
      </c>
      <c r="EN7" s="36">
        <v>0.23</v>
      </c>
    </row>
    <row r="8" spans="1:147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</row>
    <row r="9" spans="1:147">
      <c r="A9" s="38"/>
      <c r="B9" s="38" t="s">
        <v>102</v>
      </c>
      <c r="C9" s="38" t="s">
        <v>103</v>
      </c>
      <c r="D9" s="38" t="s">
        <v>104</v>
      </c>
      <c r="E9" s="38" t="s">
        <v>105</v>
      </c>
      <c r="F9" s="38" t="s">
        <v>106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7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ashiya</cp:lastModifiedBy>
  <cp:lastPrinted>2017-02-14T23:42:33Z</cp:lastPrinted>
  <dcterms:created xsi:type="dcterms:W3CDTF">2017-02-08T02:37:33Z</dcterms:created>
  <dcterms:modified xsi:type="dcterms:W3CDTF">2018-02-21T01:53:38Z</dcterms:modified>
  <cp:category/>
</cp:coreProperties>
</file>